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року'!$A$1:$P$47</definedName>
  </definedNames>
  <calcPr fullCalcOnLoad="1"/>
</workbook>
</file>

<file path=xl/sharedStrings.xml><?xml version="1.0" encoding="utf-8"?>
<sst xmlns="http://schemas.openxmlformats.org/spreadsheetml/2006/main" count="119" uniqueCount="80">
  <si>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</si>
  <si>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</si>
  <si>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</si>
  <si>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</si>
  <si>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</si>
  <si>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</si>
  <si>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</si>
  <si>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</si>
  <si>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</si>
  <si>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</si>
  <si>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</si>
  <si>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</si>
  <si>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</si>
  <si>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</si>
  <si>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</si>
  <si>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</si>
  <si>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</si>
  <si>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</si>
  <si>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</si>
  <si>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</si>
  <si>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</si>
  <si>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</si>
  <si>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</si>
  <si>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</si>
  <si>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</si>
  <si>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</si>
  <si>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</si>
  <si>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</si>
  <si>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</si>
  <si>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</si>
  <si>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</si>
  <si>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</si>
  <si>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</si>
  <si>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</si>
  <si>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</si>
  <si>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</si>
  <si>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</si>
  <si>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</si>
  <si>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</si>
  <si>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</si>
  <si>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</si>
  <si>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</si>
  <si>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</si>
  <si>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</si>
  <si>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</si>
  <si>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</si>
  <si>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</si>
  <si>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</si>
  <si>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</si>
  <si>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</si>
  <si>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</si>
  <si>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</si>
  <si>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</si>
  <si>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</si>
  <si>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</si>
  <si>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</si>
  <si>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</si>
  <si>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</si>
  <si>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</si>
  <si>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</si>
  <si>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</si>
  <si>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</si>
  <si>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</si>
  <si>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</si>
  <si>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</si>
  <si>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</si>
  <si>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</si>
  <si>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</si>
  <si>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</si>
  <si>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</si>
  <si>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</si>
  <si>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 xml:space="preserve">Динаміка надходжень до бюджету розвитку за січень 2016 р. </t>
  </si>
  <si>
    <t xml:space="preserve">Динаміка надходжень до бюджету розвитку за лютий 2016 р. </t>
  </si>
  <si>
    <t>план на січень-лютий  2017р.</t>
  </si>
  <si>
    <t>Фактичні надходження (лютий)</t>
  </si>
  <si>
    <t>Зміни до   розпису доходів станом на 09.02.2017р. :</t>
  </si>
  <si>
    <t>станом на 23.02.2017</t>
  </si>
  <si>
    <r>
      <t xml:space="preserve">станом на 23.02.2017р.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</si>
  <si>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23.02.2017р.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</si>
  <si>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23.02.2017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</si>
</sst>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2.1"/>
      <color indexed="8"/>
      <name val="Times New Roman"/>
      <family val="1"/>
    </font>
    <font>
      <sz val="4.1"/>
      <color indexed="8"/>
      <name val="Times New Roman"/>
      <family val="1"/>
    </font>
    <font>
      <sz val="5.7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69" fillId="0" borderId="0">
      <alignment/>
      <protection/>
    </xf>
    <xf numFmtId="0" fontId="6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6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2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47" xfId="0" applyFont="1" applyBorder="1" applyAlignment="1">
      <alignment horizontal="center"/>
    </xf>
    <xf numFmtId="185" fontId="11" fillId="0" borderId="53" xfId="0" applyNumberFormat="1" applyFont="1" applyBorder="1" applyAlignment="1">
      <alignment horizontal="center"/>
    </xf>
    <xf numFmtId="185" fontId="11" fillId="0" borderId="54" xfId="0" applyNumberFormat="1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0" fontId="12" fillId="0" borderId="5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55025664"/>
        <c:axId val="25468929"/>
      </c:lineChart>
      <c:catAx>
        <c:axId val="550256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468929"/>
        <c:crosses val="autoZero"/>
        <c:auto val="0"/>
        <c:lblOffset val="100"/>
        <c:tickLblSkip val="1"/>
        <c:noMultiLvlLbl val="0"/>
      </c:catAx>
      <c:valAx>
        <c:axId val="2546892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02566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27893770"/>
        <c:axId val="49717339"/>
      </c:lineChart>
      <c:catAx>
        <c:axId val="2789377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717339"/>
        <c:crosses val="autoZero"/>
        <c:auto val="0"/>
        <c:lblOffset val="100"/>
        <c:tickLblSkip val="1"/>
        <c:noMultiLvlLbl val="0"/>
      </c:catAx>
      <c:valAx>
        <c:axId val="4971733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89377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23.02.2017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лютий2017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4802868"/>
        <c:axId val="572629"/>
      </c:bar3DChart>
      <c:catAx>
        <c:axId val="44802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2629"/>
        <c:crosses val="autoZero"/>
        <c:auto val="1"/>
        <c:lblOffset val="100"/>
        <c:tickLblSkip val="1"/>
        <c:noMultiLvlLbl val="0"/>
      </c:catAx>
      <c:valAx>
        <c:axId val="572629"/>
        <c:scaling>
          <c:orientation val="minMax"/>
          <c:max val="1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802868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"/>
          <c:y val="0.372"/>
          <c:w val="0.07475"/>
          <c:h val="0.4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лютий2017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153662"/>
        <c:axId val="46382959"/>
      </c:bar3DChart>
      <c:catAx>
        <c:axId val="5153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382959"/>
        <c:crosses val="autoZero"/>
        <c:auto val="1"/>
        <c:lblOffset val="100"/>
        <c:tickLblSkip val="1"/>
        <c:noMultiLvlLbl val="0"/>
      </c:catAx>
      <c:valAx>
        <c:axId val="46382959"/>
        <c:scaling>
          <c:orientation val="minMax"/>
          <c:max val="12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53662"/>
        <c:crossesAt val="1"/>
        <c:crossBetween val="between"/>
        <c:dispUnits/>
        <c:majorUnit val="1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лютий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23.02.2017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204 022,1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174 047,0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січень-лютий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-30 704,8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лютий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106 665,6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- 29 975,1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 17"/>
      <sheetName val="грудень"/>
    </sheetNames>
    <sheetDataSet>
      <sheetData sheetId="1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E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8" sqref="Q38:S39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9" t="s">
        <v>60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  <c r="O1" s="1"/>
      <c r="P1" s="112" t="s">
        <v>71</v>
      </c>
      <c r="Q1" s="113"/>
      <c r="R1" s="113"/>
      <c r="S1" s="113"/>
      <c r="T1" s="113"/>
      <c r="U1" s="114"/>
    </row>
    <row r="2" spans="1:21" ht="15" thickBot="1">
      <c r="A2" s="115" t="s">
        <v>65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  <c r="O2" s="1"/>
      <c r="P2" s="118" t="s">
        <v>66</v>
      </c>
      <c r="Q2" s="119"/>
      <c r="R2" s="119"/>
      <c r="S2" s="119"/>
      <c r="T2" s="119"/>
      <c r="U2" s="120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21" t="s">
        <v>47</v>
      </c>
      <c r="T3" s="122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23">
        <v>0</v>
      </c>
      <c r="T4" s="124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25">
        <v>0</v>
      </c>
      <c r="T5" s="126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27">
        <v>0</v>
      </c>
      <c r="T6" s="128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27">
        <v>0</v>
      </c>
      <c r="T7" s="128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25">
        <v>0</v>
      </c>
      <c r="T8" s="126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25">
        <v>0</v>
      </c>
      <c r="T9" s="126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25">
        <v>0</v>
      </c>
      <c r="T10" s="126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25">
        <v>0</v>
      </c>
      <c r="T11" s="126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25">
        <v>0</v>
      </c>
      <c r="T12" s="126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25">
        <v>0</v>
      </c>
      <c r="T13" s="126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25">
        <v>0</v>
      </c>
      <c r="T14" s="126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25">
        <v>1</v>
      </c>
      <c r="T15" s="126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25">
        <v>0</v>
      </c>
      <c r="T16" s="126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25">
        <v>0</v>
      </c>
      <c r="T17" s="126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25">
        <v>0</v>
      </c>
      <c r="T18" s="126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25">
        <v>0</v>
      </c>
      <c r="T19" s="126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25">
        <v>0</v>
      </c>
      <c r="T20" s="126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25">
        <v>0</v>
      </c>
      <c r="T21" s="126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25">
        <v>0</v>
      </c>
      <c r="T22" s="126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31">
        <f>SUM(S4:S22)</f>
        <v>1</v>
      </c>
      <c r="T23" s="132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9" t="s">
        <v>33</v>
      </c>
      <c r="Q26" s="129"/>
      <c r="R26" s="129"/>
      <c r="S26" s="129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3" t="s">
        <v>29</v>
      </c>
      <c r="Q27" s="133"/>
      <c r="R27" s="133"/>
      <c r="S27" s="133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4">
        <v>42767</v>
      </c>
      <c r="Q28" s="137">
        <f>'[2]січень 17'!$D$94</f>
        <v>9505.30341</v>
      </c>
      <c r="R28" s="137"/>
      <c r="S28" s="137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5"/>
      <c r="Q29" s="137"/>
      <c r="R29" s="137"/>
      <c r="S29" s="137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38" t="s">
        <v>45</v>
      </c>
      <c r="R31" s="139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0" t="s">
        <v>40</v>
      </c>
      <c r="R32" s="140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9" t="s">
        <v>30</v>
      </c>
      <c r="Q36" s="129"/>
      <c r="R36" s="129"/>
      <c r="S36" s="129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0" t="s">
        <v>31</v>
      </c>
      <c r="Q37" s="130"/>
      <c r="R37" s="130"/>
      <c r="S37" s="130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4">
        <v>42767</v>
      </c>
      <c r="Q38" s="136">
        <f>104633628.96/1000</f>
        <v>104633.62895999999</v>
      </c>
      <c r="R38" s="136"/>
      <c r="S38" s="136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5"/>
      <c r="Q39" s="136"/>
      <c r="R39" s="136"/>
      <c r="S39" s="136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46"/>
  <sheetViews>
    <sheetView tabSelected="1" zoomScalePageLayoutView="0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9" sqref="Q39:S40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9" t="s">
        <v>70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  <c r="O1" s="1"/>
      <c r="P1" s="112" t="s">
        <v>72</v>
      </c>
      <c r="Q1" s="113"/>
      <c r="R1" s="113"/>
      <c r="S1" s="113"/>
      <c r="T1" s="113"/>
      <c r="U1" s="114"/>
    </row>
    <row r="2" spans="1:21" ht="15" thickBot="1">
      <c r="A2" s="115" t="s">
        <v>76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  <c r="O2" s="1"/>
      <c r="P2" s="118" t="s">
        <v>77</v>
      </c>
      <c r="Q2" s="119"/>
      <c r="R2" s="119"/>
      <c r="S2" s="119"/>
      <c r="T2" s="119"/>
      <c r="U2" s="120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74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41" t="s">
        <v>47</v>
      </c>
      <c r="T3" s="142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AVERAGE(L4:L19)</f>
        <v>4747.551875</v>
      </c>
      <c r="P4" s="101">
        <v>9.8</v>
      </c>
      <c r="Q4" s="102">
        <v>0</v>
      </c>
      <c r="R4" s="103">
        <v>0</v>
      </c>
      <c r="S4" s="123">
        <v>0</v>
      </c>
      <c r="T4" s="124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4747.6</v>
      </c>
      <c r="P5" s="75">
        <v>0</v>
      </c>
      <c r="Q5" s="69">
        <v>0</v>
      </c>
      <c r="R5" s="76">
        <v>0</v>
      </c>
      <c r="S5" s="125">
        <v>0</v>
      </c>
      <c r="T5" s="126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4747.6</v>
      </c>
      <c r="P6" s="77">
        <v>0</v>
      </c>
      <c r="Q6" s="78">
        <v>0</v>
      </c>
      <c r="R6" s="79">
        <v>0</v>
      </c>
      <c r="S6" s="127">
        <v>0</v>
      </c>
      <c r="T6" s="128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4747.6</v>
      </c>
      <c r="P7" s="77">
        <v>0</v>
      </c>
      <c r="Q7" s="78">
        <v>0</v>
      </c>
      <c r="R7" s="79">
        <v>227.2</v>
      </c>
      <c r="S7" s="127">
        <v>1</v>
      </c>
      <c r="T7" s="128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4747.6</v>
      </c>
      <c r="P8" s="77">
        <v>0</v>
      </c>
      <c r="Q8" s="78">
        <v>0</v>
      </c>
      <c r="R8" s="76">
        <v>0</v>
      </c>
      <c r="S8" s="125">
        <v>0</v>
      </c>
      <c r="T8" s="126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4747.6</v>
      </c>
      <c r="P9" s="77">
        <v>0</v>
      </c>
      <c r="Q9" s="78">
        <v>0</v>
      </c>
      <c r="R9" s="76">
        <v>0</v>
      </c>
      <c r="S9" s="125">
        <v>0</v>
      </c>
      <c r="T9" s="126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4747.6</v>
      </c>
      <c r="P10" s="77">
        <v>0</v>
      </c>
      <c r="Q10" s="78">
        <v>0</v>
      </c>
      <c r="R10" s="76">
        <v>0</v>
      </c>
      <c r="S10" s="125">
        <v>0</v>
      </c>
      <c r="T10" s="126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4747.6</v>
      </c>
      <c r="P11" s="75">
        <v>0</v>
      </c>
      <c r="Q11" s="69">
        <v>0</v>
      </c>
      <c r="R11" s="76">
        <v>0</v>
      </c>
      <c r="S11" s="125">
        <v>0</v>
      </c>
      <c r="T11" s="126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4747.6</v>
      </c>
      <c r="P12" s="75">
        <v>0</v>
      </c>
      <c r="Q12" s="69">
        <v>0</v>
      </c>
      <c r="R12" s="76">
        <v>0</v>
      </c>
      <c r="S12" s="125">
        <v>0</v>
      </c>
      <c r="T12" s="126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4747.6</v>
      </c>
      <c r="P13" s="75">
        <v>0</v>
      </c>
      <c r="Q13" s="69">
        <v>0</v>
      </c>
      <c r="R13" s="76">
        <v>0</v>
      </c>
      <c r="S13" s="125">
        <v>0</v>
      </c>
      <c r="T13" s="126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4747.6</v>
      </c>
      <c r="P14" s="75">
        <v>26.9</v>
      </c>
      <c r="Q14" s="69">
        <v>0</v>
      </c>
      <c r="R14" s="80">
        <v>0</v>
      </c>
      <c r="S14" s="125">
        <v>0</v>
      </c>
      <c r="T14" s="126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4747.6</v>
      </c>
      <c r="P15" s="75">
        <v>0</v>
      </c>
      <c r="Q15" s="69">
        <v>0</v>
      </c>
      <c r="R15" s="80">
        <v>0</v>
      </c>
      <c r="S15" s="125">
        <v>0</v>
      </c>
      <c r="T15" s="126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4747.6</v>
      </c>
      <c r="P16" s="75">
        <v>0</v>
      </c>
      <c r="Q16" s="69">
        <v>0</v>
      </c>
      <c r="R16" s="80">
        <v>0</v>
      </c>
      <c r="S16" s="125">
        <v>0</v>
      </c>
      <c r="T16" s="126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4747.6</v>
      </c>
      <c r="P17" s="75">
        <v>0</v>
      </c>
      <c r="Q17" s="69">
        <v>0</v>
      </c>
      <c r="R17" s="80">
        <v>0</v>
      </c>
      <c r="S17" s="125">
        <v>0</v>
      </c>
      <c r="T17" s="126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4747.6</v>
      </c>
      <c r="P18" s="75">
        <v>0</v>
      </c>
      <c r="Q18" s="69">
        <v>0</v>
      </c>
      <c r="R18" s="76">
        <v>4.7</v>
      </c>
      <c r="S18" s="125">
        <v>0</v>
      </c>
      <c r="T18" s="126"/>
      <c r="U18" s="74">
        <f t="shared" si="2"/>
        <v>4.7</v>
      </c>
    </row>
    <row r="19" spans="1:21" ht="12.75">
      <c r="A19" s="10">
        <v>42788</v>
      </c>
      <c r="B19" s="69">
        <v>3512.3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27.200000000000124</v>
      </c>
      <c r="L19" s="69">
        <v>4980.6</v>
      </c>
      <c r="M19" s="69">
        <v>5600</v>
      </c>
      <c r="N19" s="3">
        <f t="shared" si="1"/>
        <v>0.8893928571428572</v>
      </c>
      <c r="O19" s="2">
        <v>4747.6</v>
      </c>
      <c r="P19" s="75">
        <v>0</v>
      </c>
      <c r="Q19" s="69">
        <v>0</v>
      </c>
      <c r="R19" s="76">
        <v>773.6</v>
      </c>
      <c r="S19" s="125">
        <v>0</v>
      </c>
      <c r="T19" s="126"/>
      <c r="U19" s="74">
        <f t="shared" si="2"/>
        <v>773.6</v>
      </c>
    </row>
    <row r="20" spans="1:21" ht="12.75">
      <c r="A20" s="10">
        <v>42789</v>
      </c>
      <c r="B20" s="69"/>
      <c r="C20" s="80"/>
      <c r="D20" s="85"/>
      <c r="E20" s="69"/>
      <c r="F20" s="69"/>
      <c r="G20" s="85"/>
      <c r="H20" s="85"/>
      <c r="I20" s="85"/>
      <c r="J20" s="85"/>
      <c r="K20" s="69">
        <f t="shared" si="0"/>
        <v>0</v>
      </c>
      <c r="L20" s="69"/>
      <c r="M20" s="69">
        <v>5700</v>
      </c>
      <c r="N20" s="3">
        <f t="shared" si="1"/>
        <v>0</v>
      </c>
      <c r="O20" s="2">
        <v>4747.6</v>
      </c>
      <c r="P20" s="75"/>
      <c r="Q20" s="69"/>
      <c r="R20" s="76"/>
      <c r="S20" s="125"/>
      <c r="T20" s="126"/>
      <c r="U20" s="74">
        <f t="shared" si="2"/>
        <v>0</v>
      </c>
    </row>
    <row r="21" spans="1:21" ht="12.75">
      <c r="A21" s="10">
        <v>42790</v>
      </c>
      <c r="B21" s="69"/>
      <c r="C21" s="80"/>
      <c r="D21" s="85"/>
      <c r="E21" s="69"/>
      <c r="F21" s="69"/>
      <c r="G21" s="85"/>
      <c r="H21" s="85"/>
      <c r="I21" s="85"/>
      <c r="J21" s="85"/>
      <c r="K21" s="69">
        <f t="shared" si="0"/>
        <v>0</v>
      </c>
      <c r="L21" s="69"/>
      <c r="M21" s="69">
        <v>5800</v>
      </c>
      <c r="N21" s="3">
        <f t="shared" si="1"/>
        <v>0</v>
      </c>
      <c r="O21" s="2">
        <v>4747.6</v>
      </c>
      <c r="P21" s="75"/>
      <c r="Q21" s="69"/>
      <c r="R21" s="76"/>
      <c r="S21" s="125"/>
      <c r="T21" s="126"/>
      <c r="U21" s="74"/>
    </row>
    <row r="22" spans="1:21" ht="12.75">
      <c r="A22" s="10">
        <v>42793</v>
      </c>
      <c r="B22" s="69"/>
      <c r="C22" s="80"/>
      <c r="D22" s="85"/>
      <c r="E22" s="69"/>
      <c r="F22" s="69"/>
      <c r="G22" s="85"/>
      <c r="H22" s="85"/>
      <c r="I22" s="85"/>
      <c r="J22" s="85"/>
      <c r="K22" s="69">
        <f t="shared" si="0"/>
        <v>0</v>
      </c>
      <c r="L22" s="69"/>
      <c r="M22" s="69">
        <v>11000</v>
      </c>
      <c r="N22" s="3">
        <f t="shared" si="1"/>
        <v>0</v>
      </c>
      <c r="O22" s="2">
        <v>4747.6</v>
      </c>
      <c r="P22" s="75"/>
      <c r="Q22" s="69"/>
      <c r="R22" s="76"/>
      <c r="S22" s="125"/>
      <c r="T22" s="126"/>
      <c r="U22" s="74">
        <f t="shared" si="2"/>
        <v>0</v>
      </c>
    </row>
    <row r="23" spans="1:21" ht="13.5" thickBot="1">
      <c r="A23" s="10">
        <v>42794</v>
      </c>
      <c r="B23" s="69"/>
      <c r="C23" s="80"/>
      <c r="D23" s="85"/>
      <c r="E23" s="69"/>
      <c r="F23" s="69"/>
      <c r="G23" s="85"/>
      <c r="H23" s="85"/>
      <c r="I23" s="85"/>
      <c r="J23" s="85"/>
      <c r="K23" s="69">
        <f t="shared" si="0"/>
        <v>0</v>
      </c>
      <c r="L23" s="69"/>
      <c r="M23" s="69">
        <v>14000</v>
      </c>
      <c r="N23" s="3">
        <f t="shared" si="1"/>
        <v>0</v>
      </c>
      <c r="O23" s="2">
        <v>4747.6</v>
      </c>
      <c r="P23" s="105"/>
      <c r="Q23" s="106"/>
      <c r="R23" s="107"/>
      <c r="S23" s="143"/>
      <c r="T23" s="144"/>
      <c r="U23" s="108">
        <f t="shared" si="2"/>
        <v>0</v>
      </c>
    </row>
    <row r="24" spans="1:21" ht="13.5" thickBot="1">
      <c r="A24" s="90" t="s">
        <v>28</v>
      </c>
      <c r="B24" s="92">
        <f aca="true" t="shared" si="3" ref="B24:M24">SUM(B4:B23)</f>
        <v>39620.880000000005</v>
      </c>
      <c r="C24" s="92">
        <f t="shared" si="3"/>
        <v>950.81</v>
      </c>
      <c r="D24" s="92">
        <f t="shared" si="3"/>
        <v>515.9300000000001</v>
      </c>
      <c r="E24" s="92">
        <f t="shared" si="3"/>
        <v>4391.77</v>
      </c>
      <c r="F24" s="92">
        <f t="shared" si="3"/>
        <v>26223.4</v>
      </c>
      <c r="G24" s="92">
        <f t="shared" si="3"/>
        <v>863.6899999999998</v>
      </c>
      <c r="H24" s="92">
        <f t="shared" si="3"/>
        <v>354.67</v>
      </c>
      <c r="I24" s="92">
        <f t="shared" si="3"/>
        <v>478.4</v>
      </c>
      <c r="J24" s="92">
        <f t="shared" si="3"/>
        <v>2116.3</v>
      </c>
      <c r="K24" s="91">
        <f t="shared" si="3"/>
        <v>444.9800000000008</v>
      </c>
      <c r="L24" s="91">
        <f t="shared" si="3"/>
        <v>75960.83</v>
      </c>
      <c r="M24" s="91">
        <f t="shared" si="3"/>
        <v>102100</v>
      </c>
      <c r="N24" s="93">
        <f>L24/M24</f>
        <v>0.7439846229187072</v>
      </c>
      <c r="O24" s="2"/>
      <c r="P24" s="82">
        <f>SUM(P4:P23)</f>
        <v>36.7</v>
      </c>
      <c r="Q24" s="82">
        <f>SUM(Q4:Q23)</f>
        <v>0</v>
      </c>
      <c r="R24" s="82">
        <f>SUM(R4:R23)</f>
        <v>1005.5</v>
      </c>
      <c r="S24" s="131">
        <f>SUM(S4:S23)</f>
        <v>1</v>
      </c>
      <c r="T24" s="132"/>
      <c r="U24" s="82">
        <f>P24+Q24+S24+R24+T24</f>
        <v>1043.2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9" t="s">
        <v>33</v>
      </c>
      <c r="Q27" s="129"/>
      <c r="R27" s="129"/>
      <c r="S27" s="12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3" t="s">
        <v>29</v>
      </c>
      <c r="Q28" s="133"/>
      <c r="R28" s="133"/>
      <c r="S28" s="133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4">
        <v>42789</v>
      </c>
      <c r="Q29" s="137">
        <v>778.2684399999999</v>
      </c>
      <c r="R29" s="137"/>
      <c r="S29" s="137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35"/>
      <c r="Q30" s="137"/>
      <c r="R30" s="137"/>
      <c r="S30" s="137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8" t="s">
        <v>45</v>
      </c>
      <c r="R32" s="139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40" t="s">
        <v>40</v>
      </c>
      <c r="R33" s="140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9" t="s">
        <v>30</v>
      </c>
      <c r="Q37" s="129"/>
      <c r="R37" s="129"/>
      <c r="S37" s="129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0" t="s">
        <v>31</v>
      </c>
      <c r="Q38" s="130"/>
      <c r="R38" s="130"/>
      <c r="S38" s="130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4">
        <v>42789</v>
      </c>
      <c r="Q39" s="136">
        <v>114403.80978999997</v>
      </c>
      <c r="R39" s="136"/>
      <c r="S39" s="136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35"/>
      <c r="Q40" s="136"/>
      <c r="R40" s="136"/>
      <c r="S40" s="136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2" t="s">
        <v>78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3"/>
      <c r="M26" s="153"/>
      <c r="N26" s="153"/>
    </row>
    <row r="27" spans="1:16" ht="54" customHeight="1">
      <c r="A27" s="145" t="s">
        <v>32</v>
      </c>
      <c r="B27" s="154" t="s">
        <v>43</v>
      </c>
      <c r="C27" s="154"/>
      <c r="D27" s="147" t="s">
        <v>49</v>
      </c>
      <c r="E27" s="148"/>
      <c r="F27" s="149" t="s">
        <v>44</v>
      </c>
      <c r="G27" s="150"/>
      <c r="H27" s="151" t="s">
        <v>52</v>
      </c>
      <c r="I27" s="147"/>
      <c r="J27" s="162"/>
      <c r="K27" s="163"/>
      <c r="L27" s="159" t="s">
        <v>36</v>
      </c>
      <c r="M27" s="160"/>
      <c r="N27" s="161"/>
      <c r="O27" s="155" t="s">
        <v>79</v>
      </c>
      <c r="P27" s="156"/>
    </row>
    <row r="28" spans="1:16" ht="30.75" customHeight="1">
      <c r="A28" s="146"/>
      <c r="B28" s="48" t="s">
        <v>73</v>
      </c>
      <c r="C28" s="22" t="s">
        <v>23</v>
      </c>
      <c r="D28" s="48" t="str">
        <f>B28</f>
        <v>план на січень-лютий  2017р.</v>
      </c>
      <c r="E28" s="22" t="str">
        <f>C28</f>
        <v>факт</v>
      </c>
      <c r="F28" s="47" t="str">
        <f>B28</f>
        <v>план на січень-лютий  2017р.</v>
      </c>
      <c r="G28" s="62" t="str">
        <f>C28</f>
        <v>факт</v>
      </c>
      <c r="H28" s="48" t="str">
        <f>B28</f>
        <v>план на січень-лютий  2017р.</v>
      </c>
      <c r="I28" s="22" t="str">
        <f>C28</f>
        <v>факт</v>
      </c>
      <c r="J28" s="47"/>
      <c r="K28" s="62"/>
      <c r="L28" s="45" t="str">
        <f>D28</f>
        <v>план на січень-лютий  2017р.</v>
      </c>
      <c r="M28" s="22" t="str">
        <f>C28</f>
        <v>факт</v>
      </c>
      <c r="N28" s="46" t="s">
        <v>24</v>
      </c>
      <c r="O28" s="150"/>
      <c r="P28" s="147"/>
    </row>
    <row r="29" spans="1:16" ht="23.25" customHeight="1" thickBot="1">
      <c r="A29" s="44">
        <f>лютий!Q39</f>
        <v>114403.80978999997</v>
      </c>
      <c r="B29" s="49">
        <v>1230</v>
      </c>
      <c r="C29" s="49">
        <v>38.55</v>
      </c>
      <c r="D29" s="49">
        <v>0</v>
      </c>
      <c r="E29" s="49">
        <v>0.06</v>
      </c>
      <c r="F29" s="49">
        <v>800</v>
      </c>
      <c r="G29" s="49">
        <v>1095.59</v>
      </c>
      <c r="H29" s="49">
        <v>2</v>
      </c>
      <c r="I29" s="49">
        <v>2</v>
      </c>
      <c r="J29" s="49"/>
      <c r="K29" s="49"/>
      <c r="L29" s="63">
        <f>H29+F29+D29+J29+B29</f>
        <v>2032</v>
      </c>
      <c r="M29" s="50">
        <f>C29+E29+G29+I29</f>
        <v>1136.1999999999998</v>
      </c>
      <c r="N29" s="51">
        <f>M29-L29</f>
        <v>-895.8000000000002</v>
      </c>
      <c r="O29" s="157">
        <f>лютий!Q29</f>
        <v>778.2684399999999</v>
      </c>
      <c r="P29" s="158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54"/>
      <c r="P30" s="154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102200</v>
      </c>
      <c r="C48" s="32">
        <v>86545.85</v>
      </c>
      <c r="F48" s="1" t="s">
        <v>22</v>
      </c>
      <c r="G48" s="6"/>
      <c r="H48" s="16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27655</v>
      </c>
      <c r="C49" s="32">
        <v>17040.43</v>
      </c>
      <c r="G49" s="6"/>
      <c r="H49" s="16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43828.7</v>
      </c>
      <c r="C50" s="32">
        <v>46873.11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4375</v>
      </c>
      <c r="C51" s="32">
        <v>4335.52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18000</v>
      </c>
      <c r="C52" s="32">
        <v>10702.59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1200</v>
      </c>
      <c r="C53" s="32">
        <v>1163.35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2500</v>
      </c>
      <c r="C54" s="32">
        <v>2116.32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4263.400000000009</v>
      </c>
      <c r="C55" s="12">
        <v>5269.820000000049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204022.1</v>
      </c>
      <c r="C56" s="9">
        <v>174046.99000000005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1230</v>
      </c>
      <c r="C58" s="9">
        <f>C29</f>
        <v>38.55</v>
      </c>
    </row>
    <row r="59" spans="1:3" ht="25.5">
      <c r="A59" s="83" t="s">
        <v>54</v>
      </c>
      <c r="B59" s="9">
        <f>D29</f>
        <v>0</v>
      </c>
      <c r="C59" s="9">
        <f>E29</f>
        <v>0.06</v>
      </c>
    </row>
    <row r="60" spans="1:3" ht="12.75">
      <c r="A60" s="83" t="s">
        <v>55</v>
      </c>
      <c r="B60" s="9">
        <f>F29</f>
        <v>800</v>
      </c>
      <c r="C60" s="9">
        <f>G29</f>
        <v>1095.59</v>
      </c>
    </row>
    <row r="61" spans="1:3" ht="25.5">
      <c r="A61" s="83" t="s">
        <v>56</v>
      </c>
      <c r="B61" s="9">
        <f>H29</f>
        <v>2</v>
      </c>
      <c r="C61" s="9">
        <f>I29</f>
        <v>2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3" sqref="A2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75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-300</v>
      </c>
      <c r="K7" s="18">
        <f t="shared" si="0"/>
        <v>-2600</v>
      </c>
      <c r="L7" s="18">
        <f t="shared" si="0"/>
        <v>-3800</v>
      </c>
      <c r="M7" s="18">
        <f t="shared" si="0"/>
        <v>-1300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 t="s">
        <v>67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94334.8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106052.4</v>
      </c>
      <c r="K17" s="34">
        <f t="shared" si="2"/>
        <v>122780.1</v>
      </c>
      <c r="L17" s="34">
        <f t="shared" si="2"/>
        <v>124252</v>
      </c>
      <c r="M17" s="34">
        <f t="shared" si="2"/>
        <v>126507.8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2017-02-23T09:35:03Z</dcterms:modified>
  <cp:category/>
  <cp:version/>
  <cp:contentType/>
  <cp:contentStatus/>
</cp:coreProperties>
</file>